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ALFIO\INTERNET\"/>
    </mc:Choice>
  </mc:AlternateContent>
  <xr:revisionPtr revIDLastSave="0" documentId="8_{861D9EDE-C83B-42F5-AEBB-D13CEA50AB2E}" xr6:coauthVersionLast="40" xr6:coauthVersionMax="40" xr10:uidLastSave="{00000000-0000-0000-0000-000000000000}"/>
  <bookViews>
    <workbookView xWindow="0" yWindow="0" windowWidth="23040" windowHeight="8472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L18" i="1" l="1"/>
  <c r="K18" i="1"/>
  <c r="B6" i="1" l="1"/>
  <c r="D6" i="1" s="1"/>
  <c r="C11" i="1"/>
  <c r="D13" i="1" s="1"/>
  <c r="E11" i="1"/>
  <c r="B10" i="1"/>
  <c r="O8" i="1"/>
  <c r="D7" i="1"/>
  <c r="D8" i="1"/>
  <c r="D9" i="1"/>
  <c r="D16" i="1"/>
  <c r="E16" i="1" s="1"/>
  <c r="F33" i="1" l="1"/>
  <c r="F34" i="1"/>
  <c r="F35" i="1"/>
  <c r="F27" i="1"/>
  <c r="F21" i="1"/>
  <c r="H19" i="1" s="1"/>
  <c r="F22" i="1"/>
  <c r="F39" i="1"/>
  <c r="F41" i="1"/>
  <c r="F40" i="1"/>
  <c r="F38" i="1"/>
  <c r="F28" i="1"/>
  <c r="F30" i="1"/>
  <c r="F24" i="1"/>
  <c r="F29" i="1"/>
  <c r="F23" i="1"/>
  <c r="F37" i="1"/>
  <c r="F26" i="1"/>
  <c r="F25" i="1"/>
  <c r="F36" i="1"/>
  <c r="F32" i="1"/>
  <c r="F31" i="1"/>
  <c r="O9" i="1"/>
  <c r="O10" i="1" s="1"/>
  <c r="O11" i="1" s="1"/>
  <c r="D11" i="1"/>
  <c r="A10" i="1"/>
  <c r="D10" i="1" s="1"/>
  <c r="D18" i="1" l="1"/>
  <c r="D20" i="1"/>
  <c r="D21" i="1" s="1"/>
  <c r="D19" i="1"/>
  <c r="D22" i="1" l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H23" i="1"/>
  <c r="L19" i="1"/>
  <c r="H24" i="1"/>
  <c r="H18" i="1"/>
  <c r="I16" i="1" l="1"/>
  <c r="H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IT20309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DIGITA IL VALORE DELLA CELLA ACCANTO O IL VALORE EFFETTIVO SE DIVERSO DA QUELLO DELLA CELLA ACCANTO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DIGITA IL VALORE DELLA CELLA ACCANTO O IL VALORE EFFETTIVO SE DIVERSO DA QUELLO DELLA CELLA ACCANTO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DIGITA IL VALORE DELLA CELLA ACCANTO O IL VALORE EFFETTIVO SE DIVERSO DA QUELLO DELLA CELLA ACCANTO</t>
        </r>
      </text>
    </comment>
    <comment ref="E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DIGITA IL VALORE DELLA CELLA ACCANTO O IL VALORE EFFETTIVO SE DIVERSO DA QUELLO DELLA CELLA ACCANTO</t>
        </r>
      </text>
    </comment>
    <comment ref="E10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DIGITA IL VALORE DELLA CELLA ACCANTO O IL VALORE EFFETTIVO SE DIVERSO DA QUELLO DELLA CELLA ACCANTO</t>
        </r>
      </text>
    </comment>
    <comment ref="E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QUESTO VALORE NON PUO' ESSERE INFERIORE A 13</t>
        </r>
      </text>
    </comment>
  </commentList>
</comments>
</file>

<file path=xl/sharedStrings.xml><?xml version="1.0" encoding="utf-8"?>
<sst xmlns="http://schemas.openxmlformats.org/spreadsheetml/2006/main" count="41" uniqueCount="41">
  <si>
    <t>DAL</t>
  </si>
  <si>
    <t>AL</t>
  </si>
  <si>
    <t>PERIODO</t>
  </si>
  <si>
    <t>TOTALE</t>
  </si>
  <si>
    <t>RETRIBUZIONE IMPONIBILE INPS</t>
  </si>
  <si>
    <t>DURATA NASpI</t>
  </si>
  <si>
    <t>SETTIMANE</t>
  </si>
  <si>
    <t>MESI</t>
  </si>
  <si>
    <t>SETTIMANE TEORICHE</t>
  </si>
  <si>
    <t>SETTIMANE LAVORATE</t>
  </si>
  <si>
    <t>celle di controllo</t>
  </si>
  <si>
    <t>I DATI NELLE CELLE CON SFONDO ROSSO DOVRANNO ESSERE IMMESSI DAL LAVORATORE INTERESSATO</t>
  </si>
  <si>
    <t>NASpI MENSILE LORDA 1°MESE</t>
  </si>
  <si>
    <t>NASpI MENSILE LORDA 2°MESE</t>
  </si>
  <si>
    <t>NASpI MENSILE LORDA 3°MESE</t>
  </si>
  <si>
    <t>NASpI MENSILE LORDA 4°MESE</t>
  </si>
  <si>
    <t>NASpI MENSILE LORDA 5°MESE</t>
  </si>
  <si>
    <t>NASpI MENSILE LORDA 6°MESE</t>
  </si>
  <si>
    <t>NASpI MENSILE LORDA 7°MESE</t>
  </si>
  <si>
    <t>NASpI MENSILE LORDA 8°MESE</t>
  </si>
  <si>
    <t>NASpI MENSILE LORDA 9°MESE</t>
  </si>
  <si>
    <t>NASpI MENSILE LORDA 10°MESE</t>
  </si>
  <si>
    <t>NASpI MENSILE LORDA 11°MESE</t>
  </si>
  <si>
    <t>NASpI MENSILE LORDA 12°MESE</t>
  </si>
  <si>
    <t>NASpI MENSILE LORDA 13°MESE</t>
  </si>
  <si>
    <t>NASpI MENSILE LORDA 14°MESE</t>
  </si>
  <si>
    <t>NASpI MENSILE LORDA 15°MESE</t>
  </si>
  <si>
    <t>NASpI MENSILE LORDA 16°MESE</t>
  </si>
  <si>
    <t>NASpI MENSILE LORDA 17°MESE</t>
  </si>
  <si>
    <t>NASpI MENSILE LORDA 18°MESE</t>
  </si>
  <si>
    <t>NASpI MENSILE LORDA 19°MESE</t>
  </si>
  <si>
    <t>NASpI MENSILE LORDA 20°MESE</t>
  </si>
  <si>
    <t>NASpI MENSILE LORDA 21°MESE</t>
  </si>
  <si>
    <t>NASpI MENSILE LORDA 22°MESE</t>
  </si>
  <si>
    <t>NASpI MENSILE LORDA 23°MESE</t>
  </si>
  <si>
    <t>NASpI MENSILE LORDA 24°MESE</t>
  </si>
  <si>
    <t>SI</t>
  </si>
  <si>
    <t>NASpI TOTALE LORDA</t>
  </si>
  <si>
    <t>La retribuzione imponibile INPS è desumibile da ogni cedolino retribuzione (parte bassa - prima casella "IMPONIBILE INPS MESE), oppure dai CU)</t>
  </si>
  <si>
    <t xml:space="preserve">DATA DI FINE DEL PERIODO DI PREAVVISO </t>
  </si>
  <si>
    <t>Se il valore evidenziato nella cella accanto è minore uguale a € 1208,15, l'ammontare della NASpI sarà pari al 75% di detto ammontare fino al terzo mese e, dal quarto mese, si ridurrà del 3% per ogni successivo mese.
Se invece detto valore è superiore, si veda quanto indicato nelle celle sottostanti.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</si>
</sst>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_ ;\-#,##0\ 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 Black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</font>
    <font>
      <sz val="10"/>
      <name val="Arial"/>
    </font>
    <font>
      <b/>
      <sz val="10"/>
      <color indexed="9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164" fontId="2" fillId="0" borderId="1" xfId="1" applyFont="1" applyBorder="1"/>
    <xf numFmtId="164" fontId="0" fillId="0" borderId="0" xfId="0" applyNumberFormat="1"/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14" fontId="2" fillId="0" borderId="1" xfId="0" applyNumberFormat="1" applyFont="1" applyFill="1" applyBorder="1" applyProtection="1"/>
    <xf numFmtId="164" fontId="7" fillId="2" borderId="1" xfId="1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14" fontId="2" fillId="0" borderId="0" xfId="0" applyNumberFormat="1" applyFont="1"/>
    <xf numFmtId="1" fontId="2" fillId="0" borderId="0" xfId="0" applyNumberFormat="1" applyFont="1"/>
    <xf numFmtId="0" fontId="11" fillId="0" borderId="0" xfId="0" applyFont="1"/>
    <xf numFmtId="1" fontId="11" fillId="0" borderId="0" xfId="0" applyNumberFormat="1" applyFont="1"/>
    <xf numFmtId="165" fontId="2" fillId="0" borderId="1" xfId="0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/>
    </xf>
    <xf numFmtId="0" fontId="12" fillId="0" borderId="0" xfId="0" applyFont="1"/>
    <xf numFmtId="0" fontId="11" fillId="0" borderId="0" xfId="0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/>
    </xf>
    <xf numFmtId="164" fontId="11" fillId="0" borderId="0" xfId="0" applyNumberFormat="1" applyFont="1" applyBorder="1"/>
    <xf numFmtId="0" fontId="11" fillId="0" borderId="0" xfId="0" applyFont="1" applyAlignment="1">
      <alignment horizontal="right"/>
    </xf>
    <xf numFmtId="164" fontId="11" fillId="0" borderId="0" xfId="1" applyNumberFormat="1" applyFont="1" applyBorder="1" applyAlignment="1">
      <alignment horizontal="center" vertical="center" wrapText="1"/>
    </xf>
    <xf numFmtId="164" fontId="11" fillId="0" borderId="0" xfId="0" applyNumberFormat="1" applyFont="1"/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164" fontId="2" fillId="0" borderId="1" xfId="1" applyFont="1" applyBorder="1" applyAlignment="1">
      <alignment vertical="center"/>
    </xf>
    <xf numFmtId="0" fontId="1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/>
    <xf numFmtId="14" fontId="7" fillId="0" borderId="0" xfId="0" applyNumberFormat="1" applyFont="1" applyFill="1" applyBorder="1"/>
    <xf numFmtId="0" fontId="15" fillId="0" borderId="0" xfId="0" applyFont="1"/>
    <xf numFmtId="0" fontId="16" fillId="0" borderId="0" xfId="0" applyFont="1" applyBorder="1" applyAlignment="1">
      <alignment horizontal="justify" vertical="center"/>
    </xf>
    <xf numFmtId="164" fontId="16" fillId="0" borderId="0" xfId="1" applyFont="1"/>
    <xf numFmtId="0" fontId="15" fillId="0" borderId="0" xfId="0" applyFont="1" applyBorder="1"/>
    <xf numFmtId="1" fontId="15" fillId="0" borderId="0" xfId="0" applyNumberFormat="1" applyFont="1" applyProtection="1">
      <protection hidden="1"/>
    </xf>
    <xf numFmtId="164" fontId="16" fillId="0" borderId="0" xfId="0" applyNumberFormat="1" applyFont="1" applyBorder="1" applyAlignment="1" applyProtection="1">
      <alignment horizontal="justify" vertical="center"/>
      <protection hidden="1"/>
    </xf>
    <xf numFmtId="164" fontId="16" fillId="0" borderId="0" xfId="0" applyNumberFormat="1" applyFont="1" applyProtection="1">
      <protection hidden="1"/>
    </xf>
    <xf numFmtId="164" fontId="15" fillId="0" borderId="0" xfId="0" applyNumberFormat="1" applyFont="1" applyProtection="1">
      <protection hidden="1"/>
    </xf>
    <xf numFmtId="164" fontId="15" fillId="0" borderId="0" xfId="1" applyFont="1" applyBorder="1" applyProtection="1">
      <protection hidden="1"/>
    </xf>
    <xf numFmtId="164" fontId="11" fillId="0" borderId="0" xfId="1" applyFont="1" applyBorder="1" applyProtection="1">
      <protection hidden="1"/>
    </xf>
    <xf numFmtId="164" fontId="11" fillId="0" borderId="0" xfId="0" applyNumberFormat="1" applyFont="1" applyBorder="1" applyProtection="1">
      <protection hidden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7" fillId="2" borderId="0" xfId="0" applyNumberFormat="1" applyFont="1" applyFill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workbookViewId="0">
      <selection activeCell="A13" sqref="A13:C13"/>
    </sheetView>
  </sheetViews>
  <sheetFormatPr defaultRowHeight="13.2" x14ac:dyDescent="0.25"/>
  <cols>
    <col min="1" max="1" width="11.6640625" customWidth="1"/>
    <col min="2" max="2" width="10.109375" bestFit="1" customWidth="1"/>
    <col min="3" max="3" width="16.6640625" customWidth="1"/>
    <col min="4" max="5" width="12.5546875" customWidth="1"/>
    <col min="6" max="6" width="4.5546875" customWidth="1"/>
    <col min="7" max="7" width="10.6640625" customWidth="1"/>
    <col min="8" max="9" width="11.88671875" bestFit="1" customWidth="1"/>
    <col min="11" max="11" width="10.88671875" style="36" bestFit="1" customWidth="1"/>
    <col min="12" max="12" width="11.88671875" bestFit="1" customWidth="1"/>
    <col min="13" max="13" width="10.109375" bestFit="1" customWidth="1"/>
    <col min="15" max="15" width="8.88671875" style="41"/>
  </cols>
  <sheetData>
    <row r="1" spans="1:15" x14ac:dyDescent="0.25">
      <c r="A1" s="70" t="s">
        <v>39</v>
      </c>
      <c r="B1" s="71"/>
      <c r="C1" s="71"/>
      <c r="D1" s="71"/>
      <c r="E1" s="73"/>
      <c r="G1" s="69" t="s">
        <v>11</v>
      </c>
      <c r="H1" s="69"/>
      <c r="I1" s="69"/>
      <c r="K1" s="37"/>
      <c r="L1" s="38"/>
    </row>
    <row r="2" spans="1:15" ht="36" customHeight="1" x14ac:dyDescent="0.25">
      <c r="A2" s="72"/>
      <c r="B2" s="72"/>
      <c r="C2" s="72"/>
      <c r="D2" s="72"/>
      <c r="E2" s="74"/>
      <c r="G2" s="69"/>
      <c r="H2" s="69"/>
      <c r="I2" s="69"/>
      <c r="K2" s="39"/>
      <c r="L2" s="40"/>
    </row>
    <row r="3" spans="1:15" x14ac:dyDescent="0.25">
      <c r="G3" s="69"/>
      <c r="H3" s="69"/>
      <c r="I3" s="69"/>
    </row>
    <row r="4" spans="1:15" x14ac:dyDescent="0.25">
      <c r="A4" s="57" t="s">
        <v>2</v>
      </c>
      <c r="B4" s="57"/>
      <c r="G4" s="69"/>
      <c r="H4" s="69"/>
      <c r="I4" s="69"/>
    </row>
    <row r="5" spans="1:15" ht="27" thickBot="1" x14ac:dyDescent="0.3">
      <c r="A5" s="2" t="s">
        <v>0</v>
      </c>
      <c r="B5" s="2" t="s">
        <v>1</v>
      </c>
      <c r="C5" s="1" t="s">
        <v>4</v>
      </c>
      <c r="D5" s="1" t="s">
        <v>8</v>
      </c>
      <c r="E5" s="1" t="s">
        <v>9</v>
      </c>
    </row>
    <row r="6" spans="1:15" ht="13.8" thickTop="1" x14ac:dyDescent="0.25">
      <c r="A6" s="13">
        <v>43466</v>
      </c>
      <c r="B6" s="13">
        <f>E1</f>
        <v>0</v>
      </c>
      <c r="C6" s="14"/>
      <c r="D6" s="3" t="e">
        <f>DATEDIF(A6,B6,"d")/7</f>
        <v>#NUM!</v>
      </c>
      <c r="E6" s="15"/>
      <c r="G6" s="60" t="s">
        <v>38</v>
      </c>
      <c r="H6" s="61"/>
      <c r="I6" s="62"/>
      <c r="J6" s="8"/>
    </row>
    <row r="7" spans="1:15" x14ac:dyDescent="0.25">
      <c r="A7" s="13">
        <v>43101</v>
      </c>
      <c r="B7" s="13">
        <v>43465</v>
      </c>
      <c r="C7" s="14"/>
      <c r="D7" s="3">
        <f>DATEDIF(A7,B7,"d")/7</f>
        <v>52</v>
      </c>
      <c r="E7" s="15"/>
      <c r="G7" s="63"/>
      <c r="H7" s="64"/>
      <c r="I7" s="65"/>
      <c r="J7" s="8"/>
    </row>
    <row r="8" spans="1:15" x14ac:dyDescent="0.25">
      <c r="A8" s="13">
        <v>42736</v>
      </c>
      <c r="B8" s="13">
        <v>43100</v>
      </c>
      <c r="C8" s="14"/>
      <c r="D8" s="3">
        <f>DATEDIF(A8,B8,"d")/7</f>
        <v>52</v>
      </c>
      <c r="E8" s="15"/>
      <c r="G8" s="63"/>
      <c r="H8" s="64"/>
      <c r="I8" s="65"/>
      <c r="J8" s="8"/>
      <c r="O8" s="41">
        <f>52*4</f>
        <v>208</v>
      </c>
    </row>
    <row r="9" spans="1:15" x14ac:dyDescent="0.25">
      <c r="A9" s="13">
        <v>42370</v>
      </c>
      <c r="B9" s="13">
        <v>42735</v>
      </c>
      <c r="C9" s="14"/>
      <c r="D9" s="3">
        <f>DATEDIF(A9,B9,"d")/7</f>
        <v>52.142857142857146</v>
      </c>
      <c r="E9" s="15"/>
      <c r="G9" s="63"/>
      <c r="H9" s="64"/>
      <c r="I9" s="65"/>
      <c r="J9" s="17"/>
      <c r="O9" s="45" t="e">
        <f>D6+D7+D8+D9</f>
        <v>#NUM!</v>
      </c>
    </row>
    <row r="10" spans="1:15" x14ac:dyDescent="0.25">
      <c r="A10" s="13" t="e">
        <f>B10-O11</f>
        <v>#NUM!</v>
      </c>
      <c r="B10" s="13">
        <f>A9-1</f>
        <v>42369</v>
      </c>
      <c r="C10" s="14"/>
      <c r="D10" s="3" t="e">
        <f>DATEDIF(A10,B10,"d")/7</f>
        <v>#NUM!</v>
      </c>
      <c r="E10" s="15"/>
      <c r="G10" s="63"/>
      <c r="H10" s="64"/>
      <c r="I10" s="65"/>
      <c r="J10" s="8"/>
      <c r="L10" s="12"/>
      <c r="O10" s="45" t="e">
        <f>O8-O9</f>
        <v>#NUM!</v>
      </c>
    </row>
    <row r="11" spans="1:15" ht="13.8" thickBot="1" x14ac:dyDescent="0.3">
      <c r="A11" s="58" t="s">
        <v>3</v>
      </c>
      <c r="B11" s="59"/>
      <c r="C11" s="4">
        <f>SUM(C6:C10)</f>
        <v>0</v>
      </c>
      <c r="D11" s="3" t="e">
        <f>SUM(D6:D10)</f>
        <v>#NUM!</v>
      </c>
      <c r="E11" s="3">
        <f>SUM(E6:E10)</f>
        <v>0</v>
      </c>
      <c r="G11" s="66"/>
      <c r="H11" s="67"/>
      <c r="I11" s="68"/>
      <c r="J11" s="8"/>
      <c r="K11" s="18"/>
      <c r="L11" s="19"/>
      <c r="M11" s="18"/>
      <c r="O11" s="45" t="e">
        <f>O10*7</f>
        <v>#NUM!</v>
      </c>
    </row>
    <row r="12" spans="1:15" ht="13.8" thickTop="1" x14ac:dyDescent="0.25"/>
    <row r="13" spans="1:15" ht="110.4" customHeight="1" x14ac:dyDescent="0.25">
      <c r="A13" s="76" t="s">
        <v>40</v>
      </c>
      <c r="B13" s="75"/>
      <c r="C13" s="75"/>
      <c r="D13" s="6" t="e">
        <f>C11/E11*4.33</f>
        <v>#DIV/0!</v>
      </c>
    </row>
    <row r="14" spans="1:15" ht="12.75" customHeight="1" x14ac:dyDescent="0.25">
      <c r="A14" s="9"/>
      <c r="B14" s="9"/>
      <c r="C14" s="9"/>
      <c r="D14" s="10"/>
    </row>
    <row r="15" spans="1:15" ht="12.75" customHeight="1" x14ac:dyDescent="0.25">
      <c r="A15" s="9"/>
      <c r="B15" s="9"/>
      <c r="C15" s="9"/>
      <c r="D15" s="11" t="s">
        <v>6</v>
      </c>
      <c r="E15" s="7" t="s">
        <v>7</v>
      </c>
    </row>
    <row r="16" spans="1:15" ht="17.25" customHeight="1" x14ac:dyDescent="0.25">
      <c r="A16" s="52" t="s">
        <v>5</v>
      </c>
      <c r="B16" s="52"/>
      <c r="C16" s="52"/>
      <c r="D16" s="22">
        <f>E11/2</f>
        <v>0</v>
      </c>
      <c r="E16" s="24">
        <f>D16/4.33</f>
        <v>0</v>
      </c>
      <c r="F16" s="16"/>
      <c r="G16" s="52" t="s">
        <v>37</v>
      </c>
      <c r="H16" s="52"/>
      <c r="I16" s="35" t="e">
        <f>H18+H19</f>
        <v>#DIV/0!</v>
      </c>
    </row>
    <row r="17" spans="1:13" x14ac:dyDescent="0.25">
      <c r="C17" s="5"/>
      <c r="E17" s="20"/>
      <c r="F17" s="20"/>
      <c r="G17" s="20"/>
      <c r="H17" s="20"/>
      <c r="I17" s="20"/>
      <c r="J17" s="20"/>
      <c r="K17" s="56" t="s">
        <v>10</v>
      </c>
      <c r="L17" s="56"/>
    </row>
    <row r="18" spans="1:13" x14ac:dyDescent="0.25">
      <c r="A18" s="54" t="s">
        <v>12</v>
      </c>
      <c r="B18" s="54"/>
      <c r="C18" s="55"/>
      <c r="D18" s="23" t="e">
        <f>IF($K$18&gt;1314.3,1314.3,$K$18)</f>
        <v>#DIV/0!</v>
      </c>
      <c r="E18" s="26">
        <v>1</v>
      </c>
      <c r="F18" s="27"/>
      <c r="G18" s="28"/>
      <c r="H18" s="46" t="e">
        <f>D18+D19+D20</f>
        <v>#DIV/0!</v>
      </c>
      <c r="I18" s="42"/>
      <c r="J18" s="41"/>
      <c r="K18" s="49" t="e">
        <f>(1208.15*0.75)+((D13-1208.15)*0.25)</f>
        <v>#DIV/0!</v>
      </c>
      <c r="L18" s="50" t="e">
        <f>IF((1208.15*0.75)+((D13-1208.15)*0.25)&gt;1314.3,1314.3,D18)</f>
        <v>#DIV/0!</v>
      </c>
      <c r="M18" s="20"/>
    </row>
    <row r="19" spans="1:13" x14ac:dyDescent="0.25">
      <c r="A19" s="52" t="s">
        <v>13</v>
      </c>
      <c r="B19" s="52"/>
      <c r="C19" s="53"/>
      <c r="D19" s="23" t="e">
        <f>IF($K$18&gt;1314.3,1314.3,$K$18)</f>
        <v>#DIV/0!</v>
      </c>
      <c r="E19" s="26">
        <v>2</v>
      </c>
      <c r="F19" s="27"/>
      <c r="G19" s="28"/>
      <c r="H19" s="43">
        <f>SUMIF(F21:F41,F44,D21:D41)</f>
        <v>0</v>
      </c>
      <c r="I19" s="42"/>
      <c r="J19" s="41"/>
      <c r="K19" s="44"/>
      <c r="L19" s="51" t="e">
        <f>IF((D18-(D18*0.03))&gt;1261,1261,D21)</f>
        <v>#DIV/0!</v>
      </c>
      <c r="M19" s="20"/>
    </row>
    <row r="20" spans="1:13" x14ac:dyDescent="0.25">
      <c r="A20" s="52" t="s">
        <v>14</v>
      </c>
      <c r="B20" s="52"/>
      <c r="C20" s="53"/>
      <c r="D20" s="23" t="e">
        <f>IF($K$18&gt;1314.3,1314.3,$K$18)</f>
        <v>#DIV/0!</v>
      </c>
      <c r="E20" s="30">
        <v>3</v>
      </c>
      <c r="F20" s="21"/>
      <c r="G20" s="20"/>
      <c r="H20" s="47" t="e">
        <f>H18+H19</f>
        <v>#DIV/0!</v>
      </c>
      <c r="I20" s="41"/>
      <c r="J20" s="41"/>
      <c r="K20" s="41"/>
      <c r="L20" s="29"/>
      <c r="M20" s="20"/>
    </row>
    <row r="21" spans="1:13" x14ac:dyDescent="0.25">
      <c r="A21" s="52" t="s">
        <v>15</v>
      </c>
      <c r="B21" s="52"/>
      <c r="C21" s="53"/>
      <c r="D21" s="23" t="e">
        <f>D20-(D20*0.03)</f>
        <v>#DIV/0!</v>
      </c>
      <c r="E21" s="30">
        <v>4</v>
      </c>
      <c r="F21" s="31" t="str">
        <f>IF(E21&lt;=$E$16,"SI","NO")</f>
        <v>NO</v>
      </c>
      <c r="G21" s="20"/>
      <c r="H21" s="41"/>
      <c r="I21" s="41"/>
      <c r="J21" s="41"/>
      <c r="K21" s="41"/>
      <c r="L21" s="29"/>
      <c r="M21" s="20"/>
    </row>
    <row r="22" spans="1:13" x14ac:dyDescent="0.25">
      <c r="A22" s="52" t="s">
        <v>16</v>
      </c>
      <c r="B22" s="52"/>
      <c r="C22" s="53"/>
      <c r="D22" s="23" t="e">
        <f t="shared" ref="D22:D33" si="0">D21-(D21*0.03)</f>
        <v>#DIV/0!</v>
      </c>
      <c r="E22" s="30">
        <v>5</v>
      </c>
      <c r="F22" s="31" t="str">
        <f t="shared" ref="F22:F41" si="1">IF(E22&lt;=$E$16,"SI","NO")</f>
        <v>NO</v>
      </c>
      <c r="G22" s="20"/>
      <c r="H22" s="41"/>
      <c r="I22" s="41"/>
      <c r="J22" s="41"/>
      <c r="K22" s="41"/>
      <c r="L22" s="20"/>
      <c r="M22" s="20"/>
    </row>
    <row r="23" spans="1:13" x14ac:dyDescent="0.25">
      <c r="A23" s="52" t="s">
        <v>17</v>
      </c>
      <c r="B23" s="52"/>
      <c r="C23" s="53"/>
      <c r="D23" s="23" t="e">
        <f t="shared" si="0"/>
        <v>#DIV/0!</v>
      </c>
      <c r="E23" s="30">
        <v>6</v>
      </c>
      <c r="F23" s="31" t="str">
        <f t="shared" si="1"/>
        <v>NO</v>
      </c>
      <c r="G23" s="20"/>
      <c r="H23" s="48" t="e">
        <f>SUM(D21:D36)</f>
        <v>#DIV/0!</v>
      </c>
      <c r="I23" s="41"/>
      <c r="J23" s="41"/>
      <c r="K23" s="41"/>
      <c r="L23" s="20"/>
      <c r="M23" s="20"/>
    </row>
    <row r="24" spans="1:13" x14ac:dyDescent="0.25">
      <c r="A24" s="52" t="s">
        <v>18</v>
      </c>
      <c r="B24" s="52"/>
      <c r="C24" s="53"/>
      <c r="D24" s="23" t="e">
        <f t="shared" si="0"/>
        <v>#DIV/0!</v>
      </c>
      <c r="E24" s="30">
        <v>7</v>
      </c>
      <c r="F24" s="31" t="str">
        <f t="shared" si="1"/>
        <v>NO</v>
      </c>
      <c r="G24" s="20"/>
      <c r="H24" s="48" t="e">
        <f>SUM(D18:D36)</f>
        <v>#DIV/0!</v>
      </c>
      <c r="I24" s="41"/>
      <c r="J24" s="41"/>
      <c r="K24" s="41"/>
      <c r="L24" s="20"/>
      <c r="M24" s="20"/>
    </row>
    <row r="25" spans="1:13" x14ac:dyDescent="0.25">
      <c r="A25" s="52" t="s">
        <v>19</v>
      </c>
      <c r="B25" s="52"/>
      <c r="C25" s="53"/>
      <c r="D25" s="23" t="e">
        <f t="shared" si="0"/>
        <v>#DIV/0!</v>
      </c>
      <c r="E25" s="33">
        <v>8</v>
      </c>
      <c r="F25" s="31" t="str">
        <f t="shared" si="1"/>
        <v>NO</v>
      </c>
      <c r="G25" s="20"/>
      <c r="H25" s="32"/>
      <c r="I25" s="20"/>
      <c r="J25" s="20"/>
      <c r="L25" s="20"/>
      <c r="M25" s="20"/>
    </row>
    <row r="26" spans="1:13" x14ac:dyDescent="0.25">
      <c r="A26" s="52" t="s">
        <v>20</v>
      </c>
      <c r="B26" s="52"/>
      <c r="C26" s="53"/>
      <c r="D26" s="23" t="e">
        <f t="shared" si="0"/>
        <v>#DIV/0!</v>
      </c>
      <c r="E26" s="33">
        <v>9</v>
      </c>
      <c r="F26" s="31" t="str">
        <f t="shared" si="1"/>
        <v>NO</v>
      </c>
      <c r="G26" s="20"/>
      <c r="H26" s="20"/>
      <c r="I26" s="20"/>
      <c r="J26" s="20"/>
      <c r="L26" s="20"/>
      <c r="M26" s="20"/>
    </row>
    <row r="27" spans="1:13" x14ac:dyDescent="0.25">
      <c r="A27" s="52" t="s">
        <v>21</v>
      </c>
      <c r="B27" s="52"/>
      <c r="C27" s="53"/>
      <c r="D27" s="23" t="e">
        <f t="shared" si="0"/>
        <v>#DIV/0!</v>
      </c>
      <c r="E27" s="34">
        <v>10</v>
      </c>
      <c r="F27" s="31" t="str">
        <f t="shared" si="1"/>
        <v>NO</v>
      </c>
      <c r="G27" s="20"/>
      <c r="H27" s="20"/>
      <c r="I27" s="20"/>
      <c r="J27" s="20"/>
      <c r="L27" s="20"/>
      <c r="M27" s="20"/>
    </row>
    <row r="28" spans="1:13" x14ac:dyDescent="0.25">
      <c r="A28" s="52" t="s">
        <v>22</v>
      </c>
      <c r="B28" s="52"/>
      <c r="C28" s="53"/>
      <c r="D28" s="23" t="e">
        <f t="shared" si="0"/>
        <v>#DIV/0!</v>
      </c>
      <c r="E28" s="30">
        <v>11</v>
      </c>
      <c r="F28" s="31" t="str">
        <f t="shared" si="1"/>
        <v>NO</v>
      </c>
      <c r="G28" s="20"/>
      <c r="H28" s="20"/>
      <c r="I28" s="20"/>
      <c r="J28" s="20"/>
      <c r="L28" s="20"/>
      <c r="M28" s="20"/>
    </row>
    <row r="29" spans="1:13" x14ac:dyDescent="0.25">
      <c r="A29" s="52" t="s">
        <v>23</v>
      </c>
      <c r="B29" s="52"/>
      <c r="C29" s="53"/>
      <c r="D29" s="23" t="e">
        <f t="shared" si="0"/>
        <v>#DIV/0!</v>
      </c>
      <c r="E29" s="30">
        <v>12</v>
      </c>
      <c r="F29" s="31" t="str">
        <f t="shared" si="1"/>
        <v>NO</v>
      </c>
      <c r="G29" s="20"/>
      <c r="H29" s="20"/>
      <c r="I29" s="20"/>
      <c r="J29" s="20"/>
      <c r="L29" s="20"/>
      <c r="M29" s="20"/>
    </row>
    <row r="30" spans="1:13" x14ac:dyDescent="0.25">
      <c r="A30" s="52" t="s">
        <v>24</v>
      </c>
      <c r="B30" s="52"/>
      <c r="C30" s="53"/>
      <c r="D30" s="23" t="e">
        <f t="shared" si="0"/>
        <v>#DIV/0!</v>
      </c>
      <c r="E30" s="30">
        <v>13</v>
      </c>
      <c r="F30" s="31" t="str">
        <f t="shared" si="1"/>
        <v>NO</v>
      </c>
      <c r="G30" s="20"/>
      <c r="H30" s="20"/>
      <c r="I30" s="20"/>
      <c r="J30" s="20"/>
      <c r="L30" s="20"/>
      <c r="M30" s="20"/>
    </row>
    <row r="31" spans="1:13" x14ac:dyDescent="0.25">
      <c r="A31" s="52" t="s">
        <v>25</v>
      </c>
      <c r="B31" s="52"/>
      <c r="C31" s="53"/>
      <c r="D31" s="23" t="e">
        <f t="shared" si="0"/>
        <v>#DIV/0!</v>
      </c>
      <c r="E31" s="30">
        <v>14</v>
      </c>
      <c r="F31" s="31" t="str">
        <f t="shared" si="1"/>
        <v>NO</v>
      </c>
      <c r="G31" s="20"/>
      <c r="H31" s="20"/>
      <c r="I31" s="20"/>
      <c r="J31" s="20"/>
      <c r="L31" s="20"/>
      <c r="M31" s="20"/>
    </row>
    <row r="32" spans="1:13" x14ac:dyDescent="0.25">
      <c r="A32" s="52" t="s">
        <v>26</v>
      </c>
      <c r="B32" s="52"/>
      <c r="C32" s="53"/>
      <c r="D32" s="23" t="e">
        <f t="shared" si="0"/>
        <v>#DIV/0!</v>
      </c>
      <c r="E32" s="30">
        <v>15</v>
      </c>
      <c r="F32" s="31" t="str">
        <f t="shared" si="1"/>
        <v>NO</v>
      </c>
      <c r="G32" s="20"/>
      <c r="H32" s="20"/>
      <c r="I32" s="20"/>
      <c r="J32" s="20"/>
      <c r="L32" s="20"/>
      <c r="M32" s="20"/>
    </row>
    <row r="33" spans="1:13" x14ac:dyDescent="0.25">
      <c r="A33" s="52" t="s">
        <v>27</v>
      </c>
      <c r="B33" s="52"/>
      <c r="C33" s="53"/>
      <c r="D33" s="23" t="e">
        <f t="shared" si="0"/>
        <v>#DIV/0!</v>
      </c>
      <c r="E33" s="30">
        <v>16</v>
      </c>
      <c r="F33" s="31" t="str">
        <f t="shared" si="1"/>
        <v>NO</v>
      </c>
      <c r="G33" s="20"/>
      <c r="H33" s="20"/>
      <c r="I33" s="20"/>
      <c r="J33" s="20"/>
      <c r="L33" s="20"/>
      <c r="M33" s="20"/>
    </row>
    <row r="34" spans="1:13" x14ac:dyDescent="0.25">
      <c r="A34" s="52" t="s">
        <v>28</v>
      </c>
      <c r="B34" s="52"/>
      <c r="C34" s="53"/>
      <c r="D34" s="23" t="e">
        <f t="shared" ref="D34:D41" si="2">D33-(D33*0.03)</f>
        <v>#DIV/0!</v>
      </c>
      <c r="E34" s="30">
        <v>17</v>
      </c>
      <c r="F34" s="31" t="str">
        <f t="shared" si="1"/>
        <v>NO</v>
      </c>
      <c r="G34" s="20"/>
      <c r="H34" s="20"/>
      <c r="I34" s="20"/>
      <c r="J34" s="20"/>
      <c r="L34" s="20"/>
      <c r="M34" s="20"/>
    </row>
    <row r="35" spans="1:13" x14ac:dyDescent="0.25">
      <c r="A35" s="52" t="s">
        <v>29</v>
      </c>
      <c r="B35" s="52"/>
      <c r="C35" s="53"/>
      <c r="D35" s="23" t="e">
        <f t="shared" si="2"/>
        <v>#DIV/0!</v>
      </c>
      <c r="E35" s="30">
        <v>18</v>
      </c>
      <c r="F35" s="31" t="str">
        <f t="shared" si="1"/>
        <v>NO</v>
      </c>
      <c r="G35" s="20"/>
      <c r="H35" s="20"/>
      <c r="I35" s="20"/>
      <c r="J35" s="20"/>
      <c r="L35" s="20"/>
      <c r="M35" s="20"/>
    </row>
    <row r="36" spans="1:13" x14ac:dyDescent="0.25">
      <c r="A36" s="52" t="s">
        <v>30</v>
      </c>
      <c r="B36" s="52"/>
      <c r="C36" s="53"/>
      <c r="D36" s="23" t="e">
        <f t="shared" si="2"/>
        <v>#DIV/0!</v>
      </c>
      <c r="E36" s="30">
        <v>19</v>
      </c>
      <c r="F36" s="31" t="str">
        <f t="shared" si="1"/>
        <v>NO</v>
      </c>
      <c r="G36" s="20"/>
      <c r="H36" s="20"/>
      <c r="I36" s="20"/>
      <c r="J36" s="20"/>
      <c r="L36" s="20"/>
      <c r="M36" s="20"/>
    </row>
    <row r="37" spans="1:13" x14ac:dyDescent="0.25">
      <c r="A37" s="52" t="s">
        <v>31</v>
      </c>
      <c r="B37" s="52"/>
      <c r="C37" s="53"/>
      <c r="D37" s="23" t="e">
        <f t="shared" si="2"/>
        <v>#DIV/0!</v>
      </c>
      <c r="E37" s="30">
        <v>20</v>
      </c>
      <c r="F37" s="31" t="str">
        <f t="shared" si="1"/>
        <v>NO</v>
      </c>
      <c r="G37" s="20"/>
      <c r="H37" s="20"/>
      <c r="I37" s="20"/>
      <c r="J37" s="20"/>
      <c r="L37" s="20"/>
      <c r="M37" s="20"/>
    </row>
    <row r="38" spans="1:13" x14ac:dyDescent="0.25">
      <c r="A38" s="52" t="s">
        <v>32</v>
      </c>
      <c r="B38" s="52"/>
      <c r="C38" s="53"/>
      <c r="D38" s="23" t="e">
        <f t="shared" si="2"/>
        <v>#DIV/0!</v>
      </c>
      <c r="E38" s="30">
        <v>21</v>
      </c>
      <c r="F38" s="31" t="str">
        <f t="shared" si="1"/>
        <v>NO</v>
      </c>
      <c r="G38" s="20"/>
      <c r="H38" s="20"/>
      <c r="I38" s="20"/>
      <c r="J38" s="20"/>
      <c r="L38" s="20"/>
      <c r="M38" s="20"/>
    </row>
    <row r="39" spans="1:13" x14ac:dyDescent="0.25">
      <c r="A39" s="52" t="s">
        <v>33</v>
      </c>
      <c r="B39" s="52"/>
      <c r="C39" s="53"/>
      <c r="D39" s="23" t="e">
        <f t="shared" si="2"/>
        <v>#DIV/0!</v>
      </c>
      <c r="E39" s="30">
        <v>22</v>
      </c>
      <c r="F39" s="31" t="str">
        <f t="shared" si="1"/>
        <v>NO</v>
      </c>
      <c r="G39" s="20"/>
      <c r="H39" s="20"/>
      <c r="I39" s="20"/>
      <c r="J39" s="20"/>
      <c r="L39" s="20"/>
      <c r="M39" s="20"/>
    </row>
    <row r="40" spans="1:13" x14ac:dyDescent="0.25">
      <c r="A40" s="52" t="s">
        <v>34</v>
      </c>
      <c r="B40" s="52"/>
      <c r="C40" s="53"/>
      <c r="D40" s="23" t="e">
        <f t="shared" si="2"/>
        <v>#DIV/0!</v>
      </c>
      <c r="E40" s="30">
        <v>23</v>
      </c>
      <c r="F40" s="31" t="str">
        <f t="shared" si="1"/>
        <v>NO</v>
      </c>
      <c r="G40" s="20"/>
      <c r="H40" s="20"/>
      <c r="I40" s="20"/>
      <c r="J40" s="20"/>
      <c r="L40" s="20"/>
      <c r="M40" s="20"/>
    </row>
    <row r="41" spans="1:13" x14ac:dyDescent="0.25">
      <c r="A41" s="52" t="s">
        <v>35</v>
      </c>
      <c r="B41" s="52"/>
      <c r="C41" s="53"/>
      <c r="D41" s="23" t="e">
        <f t="shared" si="2"/>
        <v>#DIV/0!</v>
      </c>
      <c r="E41" s="30">
        <v>24</v>
      </c>
      <c r="F41" s="31" t="str">
        <f t="shared" si="1"/>
        <v>NO</v>
      </c>
      <c r="G41" s="20"/>
      <c r="H41" s="20"/>
      <c r="I41" s="20"/>
      <c r="J41" s="20"/>
      <c r="L41" s="20"/>
      <c r="M41" s="20"/>
    </row>
    <row r="42" spans="1:13" x14ac:dyDescent="0.25">
      <c r="E42" s="20"/>
      <c r="F42" s="20"/>
      <c r="G42" s="20"/>
      <c r="H42" s="20"/>
      <c r="I42" s="20"/>
      <c r="J42" s="20"/>
      <c r="L42" s="20"/>
      <c r="M42" s="20"/>
    </row>
    <row r="43" spans="1:13" x14ac:dyDescent="0.25">
      <c r="E43" s="20"/>
      <c r="F43" s="20"/>
      <c r="G43" s="20"/>
      <c r="H43" s="20"/>
      <c r="I43" s="20"/>
      <c r="J43" s="20"/>
      <c r="L43" s="20"/>
      <c r="M43" s="20"/>
    </row>
    <row r="44" spans="1:13" x14ac:dyDescent="0.25">
      <c r="E44" s="20"/>
      <c r="F44" s="20" t="s">
        <v>36</v>
      </c>
      <c r="G44" s="20"/>
      <c r="H44" s="20"/>
      <c r="I44" s="20"/>
      <c r="J44" s="20"/>
      <c r="L44" s="20"/>
      <c r="M44" s="20"/>
    </row>
    <row r="45" spans="1:13" x14ac:dyDescent="0.25">
      <c r="F45" s="25"/>
      <c r="G45" s="25"/>
      <c r="H45" s="25"/>
      <c r="I45" s="25"/>
      <c r="J45" s="25"/>
      <c r="L45" s="25"/>
      <c r="M45" s="25"/>
    </row>
    <row r="46" spans="1:13" x14ac:dyDescent="0.25">
      <c r="F46" s="25"/>
      <c r="G46" s="25"/>
      <c r="H46" s="25"/>
      <c r="I46" s="25"/>
      <c r="J46" s="25"/>
      <c r="L46" s="25"/>
      <c r="M46" s="25"/>
    </row>
    <row r="47" spans="1:13" x14ac:dyDescent="0.25">
      <c r="F47" s="25"/>
      <c r="G47" s="25"/>
      <c r="H47" s="25"/>
      <c r="I47" s="25"/>
      <c r="J47" s="25"/>
      <c r="L47" s="25"/>
      <c r="M47" s="25"/>
    </row>
    <row r="48" spans="1:13" x14ac:dyDescent="0.25">
      <c r="F48" s="25"/>
      <c r="G48" s="25"/>
      <c r="H48" s="25"/>
      <c r="I48" s="25"/>
      <c r="J48" s="25"/>
      <c r="L48" s="25"/>
      <c r="M48" s="25"/>
    </row>
    <row r="49" spans="6:13" x14ac:dyDescent="0.25">
      <c r="F49" s="25"/>
      <c r="G49" s="25"/>
      <c r="H49" s="25"/>
      <c r="I49" s="25"/>
      <c r="J49" s="25"/>
      <c r="L49" s="25"/>
      <c r="M49" s="25"/>
    </row>
  </sheetData>
  <sheetProtection algorithmName="SHA-512" hashValue="DQhYoy8Wy9T82DMw8olk0zFGDNh/NSD3VL+ptQXaJS+z7GICrMVEImq3WDRkUr2kt6dIwzM+y2ENxwaOy947Hg==" saltValue="zIGiKba3piuAAMkIkdxtLg==" spinCount="100000" sheet="1"/>
  <mergeCells count="34">
    <mergeCell ref="K17:L17"/>
    <mergeCell ref="A4:B4"/>
    <mergeCell ref="A11:B11"/>
    <mergeCell ref="A23:C23"/>
    <mergeCell ref="G6:I11"/>
    <mergeCell ref="G1:I4"/>
    <mergeCell ref="A1:D2"/>
    <mergeCell ref="E1:E2"/>
    <mergeCell ref="A13:C13"/>
    <mergeCell ref="G16:H16"/>
    <mergeCell ref="A24:C24"/>
    <mergeCell ref="A25:C25"/>
    <mergeCell ref="A26:C26"/>
    <mergeCell ref="A27:C27"/>
    <mergeCell ref="A16:C16"/>
    <mergeCell ref="A21:C21"/>
    <mergeCell ref="A22:C22"/>
    <mergeCell ref="A18:C18"/>
    <mergeCell ref="A19:C19"/>
    <mergeCell ref="A20:C20"/>
    <mergeCell ref="A32:C32"/>
    <mergeCell ref="A33:C33"/>
    <mergeCell ref="A34:C34"/>
    <mergeCell ref="A35:C35"/>
    <mergeCell ref="A28:C28"/>
    <mergeCell ref="A29:C29"/>
    <mergeCell ref="A30:C30"/>
    <mergeCell ref="A31:C31"/>
    <mergeCell ref="A40:C40"/>
    <mergeCell ref="A41:C41"/>
    <mergeCell ref="A36:C36"/>
    <mergeCell ref="A37:C37"/>
    <mergeCell ref="A38:C38"/>
    <mergeCell ref="A39:C39"/>
  </mergeCells>
  <phoneticPr fontId="3" type="noConversion"/>
  <pageMargins left="0.75" right="0.75" top="1" bottom="1" header="0.5" footer="0.5"/>
  <pageSetup paperSize="9" orientation="portrait" verticalDpi="0" r:id="rId1"/>
  <headerFooter alignWithMargins="0"/>
  <ignoredErrors>
    <ignoredError sqref="K18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RSU IBM SEGRATE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IT20309</dc:creator>
  <cp:lastModifiedBy>Alfio Riboni</cp:lastModifiedBy>
  <dcterms:created xsi:type="dcterms:W3CDTF">2016-12-09T05:47:14Z</dcterms:created>
  <dcterms:modified xsi:type="dcterms:W3CDTF">2019-01-16T08:35:09Z</dcterms:modified>
</cp:coreProperties>
</file>