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ALFIO\INTERNET\"/>
    </mc:Choice>
  </mc:AlternateContent>
  <xr:revisionPtr revIDLastSave="0" documentId="13_ncr:1_{39EB3424-3818-4EFD-86D6-4219B92192C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81029"/>
</workbook>
</file>

<file path=xl/calcChain.xml><?xml version="1.0" encoding="utf-8"?>
<calcChain xmlns="http://schemas.openxmlformats.org/spreadsheetml/2006/main">
  <c r="D6" i="1" l="1"/>
  <c r="K6" i="1" l="1"/>
  <c r="B8" i="1"/>
  <c r="E9" i="1"/>
  <c r="C9" i="1"/>
  <c r="K9" i="1" l="1"/>
  <c r="D14" i="1" s="1"/>
  <c r="K14" i="1" l="1"/>
  <c r="E14" i="1" s="1"/>
  <c r="F16" i="1" s="1"/>
  <c r="A8" i="1"/>
  <c r="D8" i="1" s="1"/>
  <c r="D11" i="1"/>
  <c r="K16" i="1" l="1"/>
  <c r="F36" i="1"/>
  <c r="F38" i="1"/>
  <c r="F29" i="1"/>
  <c r="F20" i="1"/>
  <c r="F18" i="1"/>
  <c r="F39" i="1"/>
  <c r="F23" i="1"/>
  <c r="F35" i="1"/>
  <c r="F32" i="1"/>
  <c r="F37" i="1"/>
  <c r="F24" i="1"/>
  <c r="F21" i="1"/>
  <c r="F31" i="1"/>
  <c r="F27" i="1"/>
  <c r="D9" i="1"/>
  <c r="F17" i="1"/>
  <c r="F22" i="1"/>
  <c r="F19" i="1"/>
  <c r="F30" i="1"/>
  <c r="F28" i="1"/>
  <c r="F25" i="1"/>
  <c r="F34" i="1"/>
  <c r="F26" i="1"/>
  <c r="F33" i="1"/>
  <c r="O16" i="1" l="1"/>
  <c r="D16" i="1" s="1"/>
  <c r="O18" i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17" i="1"/>
  <c r="D18" i="1"/>
  <c r="D17" i="1" l="1"/>
  <c r="D28" i="1"/>
  <c r="D26" i="1"/>
  <c r="D22" i="1"/>
  <c r="D35" i="1"/>
  <c r="D20" i="1"/>
  <c r="D27" i="1"/>
  <c r="D31" i="1"/>
  <c r="D23" i="1"/>
  <c r="D21" i="1"/>
  <c r="D37" i="1"/>
  <c r="D32" i="1"/>
  <c r="D36" i="1"/>
  <c r="D19" i="1"/>
  <c r="D29" i="1"/>
  <c r="D30" i="1"/>
  <c r="D24" i="1"/>
  <c r="D25" i="1"/>
  <c r="D38" i="1"/>
  <c r="D34" i="1"/>
  <c r="D39" i="1"/>
  <c r="D33" i="1"/>
  <c r="I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Alfio Riboni</author>
    <author>IT20309</author>
  </authors>
  <commentList>
    <comment ref="C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Digitare la retribuzione imponibile INPS percepita nel periodo</t>
        </r>
      </text>
    </comment>
    <comment ref="E6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 xml:space="preserve">DIGITA IL VALORE DELLA CELLA ACCANTO </t>
        </r>
      </text>
    </comment>
    <comment ref="C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Digitare la retribuzione imponibile INPS percepita nel periodo</t>
        </r>
      </text>
    </comment>
    <comment ref="E8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DIGITA IL VALORE DELLA CELLA ACCANTO O IL VALORE EFFETTIVO SE DIVERSO DA QUELLO DELLA CELLA ACCANTO</t>
        </r>
      </text>
    </comment>
  </commentList>
</comments>
</file>

<file path=xl/sharedStrings.xml><?xml version="1.0" encoding="utf-8"?>
<sst xmlns="http://schemas.openxmlformats.org/spreadsheetml/2006/main" count="42" uniqueCount="42">
  <si>
    <t>DAL</t>
  </si>
  <si>
    <t>AL</t>
  </si>
  <si>
    <t>TOTALE</t>
  </si>
  <si>
    <t>RETRIBUZIONE IMPONIBILE INPS</t>
  </si>
  <si>
    <t>DURATA NASpI</t>
  </si>
  <si>
    <t>SETTIMANE</t>
  </si>
  <si>
    <t>MESI</t>
  </si>
  <si>
    <t>SETTIMANE TEORICHE</t>
  </si>
  <si>
    <t>SETTIMANE LAVORATE</t>
  </si>
  <si>
    <t>celle di controllo</t>
  </si>
  <si>
    <t>I DATI NELLE CELLE CON SFONDO ROSSO DOVRANNO ESSERE IMMESSI DAL LAVORATORE INTERESSATO</t>
  </si>
  <si>
    <t>NASpI MENSILE LORDA 1°MESE</t>
  </si>
  <si>
    <t>NASpI MENSILE LORDA 2°MESE</t>
  </si>
  <si>
    <t>NASpI MENSILE LORDA 3°MESE</t>
  </si>
  <si>
    <t>NASpI MENSILE LORDA 4°MESE</t>
  </si>
  <si>
    <t>NASpI MENSILE LORDA 5°MESE</t>
  </si>
  <si>
    <t>NASpI MENSILE LORDA 6°MESE</t>
  </si>
  <si>
    <t>NASpI MENSILE LORDA 7°MESE</t>
  </si>
  <si>
    <t>NASpI MENSILE LORDA 8°MESE</t>
  </si>
  <si>
    <t>NASpI MENSILE LORDA 9°MESE</t>
  </si>
  <si>
    <t>NASpI MENSILE LORDA 10°MESE</t>
  </si>
  <si>
    <t>NASpI MENSILE LORDA 11°MESE</t>
  </si>
  <si>
    <t>NASpI MENSILE LORDA 12°MESE</t>
  </si>
  <si>
    <t>NASpI MENSILE LORDA 13°MESE</t>
  </si>
  <si>
    <t>NASpI MENSILE LORDA 14°MESE</t>
  </si>
  <si>
    <t>NASpI MENSILE LORDA 15°MESE</t>
  </si>
  <si>
    <t>NASpI MENSILE LORDA 16°MESE</t>
  </si>
  <si>
    <t>NASpI MENSILE LORDA 17°MESE</t>
  </si>
  <si>
    <t>NASpI MENSILE LORDA 18°MESE</t>
  </si>
  <si>
    <t>NASpI MENSILE LORDA 19°MESE</t>
  </si>
  <si>
    <t>NASpI MENSILE LORDA 20°MESE</t>
  </si>
  <si>
    <t>NASpI MENSILE LORDA 21°MESE</t>
  </si>
  <si>
    <t>NASpI MENSILE LORDA 22°MESE</t>
  </si>
  <si>
    <t>NASpI MENSILE LORDA 23°MESE</t>
  </si>
  <si>
    <t>NASpI MENSILE LORDA 24°MESE</t>
  </si>
  <si>
    <t>SI</t>
  </si>
  <si>
    <t>NASpI TOTALE LORDA</t>
  </si>
  <si>
    <t>La retribuzione imponibile INPS è desumibile da ogni cedolino retribuzione (parte bassa - prima casella a sinistra  "Imp. Fap) oppure dai C.U.</t>
  </si>
  <si>
    <t>PREAVVISO</t>
  </si>
  <si>
    <t>MOTORE DI CALCOLO PER LA DURATA E L'AMMONTARE DELLA NASpI</t>
  </si>
  <si>
    <t>PRECEDENTE</t>
  </si>
  <si>
    <t>Se il valore evidenziato nella cella accanto è minore uguale a € 1227,55, l'ammontare della NASpI sarà pari al 75% di detto ammontare fino al terzo mese e, dal quarto mese, si ridurrà del 3% per ogni successivo mese.
Se invece detto valore è superiore, si veda quanto indicato nelle celle sottostanti.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</si>
</sst>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#,##0_ ;\-#,##0\ 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  <font>
      <sz val="10"/>
      <name val="Arial Black"/>
      <family val="2"/>
    </font>
    <font>
      <sz val="10"/>
      <color theme="0"/>
      <name val="Arial"/>
      <family val="2"/>
    </font>
    <font>
      <b/>
      <sz val="11"/>
      <color theme="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164" fontId="2" fillId="0" borderId="1" xfId="1" applyFont="1" applyBorder="1"/>
    <xf numFmtId="164" fontId="0" fillId="0" borderId="0" xfId="0" applyNumberFormat="1"/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/>
    <xf numFmtId="164" fontId="6" fillId="2" borderId="1" xfId="1" applyFont="1" applyFill="1" applyBorder="1" applyProtection="1">
      <protection locked="0"/>
    </xf>
    <xf numFmtId="165" fontId="2" fillId="0" borderId="1" xfId="0" applyNumberFormat="1" applyFont="1" applyBorder="1" applyAlignment="1">
      <alignment vertical="center"/>
    </xf>
    <xf numFmtId="0" fontId="7" fillId="0" borderId="0" xfId="0" applyFont="1"/>
    <xf numFmtId="14" fontId="8" fillId="4" borderId="1" xfId="0" applyNumberFormat="1" applyFont="1" applyFill="1" applyBorder="1" applyProtection="1">
      <protection locked="0"/>
    </xf>
    <xf numFmtId="44" fontId="2" fillId="0" borderId="1" xfId="2" applyFont="1" applyBorder="1"/>
    <xf numFmtId="0" fontId="7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1" xfId="1" applyFont="1" applyBorder="1" applyAlignment="1">
      <alignment vertical="center"/>
    </xf>
    <xf numFmtId="164" fontId="2" fillId="0" borderId="0" xfId="0" applyNumberFormat="1" applyFont="1" applyAlignment="1" applyProtection="1">
      <alignment horizontal="justify" vertical="center"/>
      <protection hidden="1"/>
    </xf>
    <xf numFmtId="164" fontId="2" fillId="0" borderId="0" xfId="1" applyFont="1"/>
    <xf numFmtId="164" fontId="7" fillId="0" borderId="0" xfId="0" applyNumberFormat="1" applyFont="1" applyProtection="1">
      <protection hidden="1"/>
    </xf>
    <xf numFmtId="164" fontId="2" fillId="0" borderId="0" xfId="0" applyNumberFormat="1" applyFont="1" applyProtection="1">
      <protection hidden="1"/>
    </xf>
    <xf numFmtId="16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13" fillId="0" borderId="0" xfId="0" applyFont="1"/>
    <xf numFmtId="14" fontId="8" fillId="0" borderId="0" xfId="0" applyNumberFormat="1" applyFont="1"/>
    <xf numFmtId="14" fontId="13" fillId="0" borderId="0" xfId="0" applyNumberFormat="1" applyFont="1"/>
    <xf numFmtId="2" fontId="13" fillId="0" borderId="0" xfId="0" applyNumberFormat="1" applyFont="1"/>
    <xf numFmtId="1" fontId="8" fillId="0" borderId="0" xfId="0" applyNumberFormat="1" applyFont="1"/>
    <xf numFmtId="1" fontId="13" fillId="0" borderId="0" xfId="0" applyNumberFormat="1" applyFont="1" applyProtection="1">
      <protection hidden="1"/>
    </xf>
    <xf numFmtId="0" fontId="14" fillId="0" borderId="0" xfId="0" applyFont="1" applyAlignment="1">
      <alignment vertical="center" wrapText="1"/>
    </xf>
    <xf numFmtId="164" fontId="13" fillId="0" borderId="0" xfId="1" applyFont="1" applyProtection="1">
      <protection hidden="1"/>
    </xf>
    <xf numFmtId="164" fontId="8" fillId="0" borderId="0" xfId="1" applyFont="1" applyAlignment="1">
      <alignment horizontal="right" vertical="center" wrapText="1"/>
    </xf>
    <xf numFmtId="164" fontId="13" fillId="0" borderId="0" xfId="0" applyNumberFormat="1" applyFont="1" applyProtection="1">
      <protection hidden="1"/>
    </xf>
    <xf numFmtId="164" fontId="13" fillId="0" borderId="0" xfId="0" applyNumberFormat="1" applyFont="1"/>
    <xf numFmtId="0" fontId="13" fillId="0" borderId="0" xfId="0" applyFont="1" applyAlignment="1">
      <alignment horizontal="right" vertical="center"/>
    </xf>
    <xf numFmtId="164" fontId="13" fillId="0" borderId="0" xfId="1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horizontal="center"/>
    </xf>
    <xf numFmtId="0" fontId="11" fillId="0" borderId="1" xfId="3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2" borderId="0" xfId="0" applyFont="1" applyFill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2" fillId="3" borderId="0" xfId="0" applyFont="1" applyFill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64" fontId="6" fillId="5" borderId="2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/>
    </xf>
    <xf numFmtId="164" fontId="6" fillId="5" borderId="3" xfId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7" fillId="0" borderId="0" xfId="0" applyNumberFormat="1" applyFont="1"/>
    <xf numFmtId="0" fontId="15" fillId="0" borderId="0" xfId="0" applyFont="1" applyAlignment="1">
      <alignment vertical="center" wrapText="1"/>
    </xf>
  </cellXfs>
  <cellStyles count="4">
    <cellStyle name="Collegamento ipertestuale" xfId="3" builtinId="8"/>
    <cellStyle name="Euro" xfId="1" xr:uid="{00000000-0005-0000-0000-000001000000}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suibmsegrate.altervista.org/rif_dimis.ht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workbookViewId="0">
      <selection activeCell="J11" sqref="J11"/>
    </sheetView>
  </sheetViews>
  <sheetFormatPr defaultRowHeight="13.2" x14ac:dyDescent="0.25"/>
  <cols>
    <col min="1" max="1" width="11.6640625" customWidth="1"/>
    <col min="2" max="2" width="10.109375" bestFit="1" customWidth="1"/>
    <col min="3" max="3" width="16.6640625" customWidth="1"/>
    <col min="4" max="4" width="12.5546875" customWidth="1"/>
    <col min="5" max="5" width="12.5546875" style="13" customWidth="1"/>
    <col min="6" max="6" width="4.5546875" style="13" customWidth="1"/>
    <col min="7" max="7" width="10.6640625" style="13" customWidth="1"/>
    <col min="8" max="9" width="11.88671875" style="13" bestFit="1" customWidth="1"/>
    <col min="10" max="10" width="8.88671875" style="13"/>
    <col min="11" max="11" width="18.6640625" style="29" customWidth="1"/>
    <col min="12" max="12" width="11.88671875" style="29" bestFit="1" customWidth="1"/>
    <col min="13" max="14" width="11" style="29" bestFit="1" customWidth="1"/>
    <col min="15" max="15" width="10.6640625" style="29" bestFit="1" customWidth="1"/>
    <col min="16" max="16" width="10.109375" style="13" bestFit="1" customWidth="1"/>
    <col min="17" max="19" width="8.88671875" style="13"/>
  </cols>
  <sheetData>
    <row r="1" spans="1:16" ht="13.2" customHeight="1" x14ac:dyDescent="0.25">
      <c r="A1" s="62" t="s">
        <v>39</v>
      </c>
      <c r="B1" s="62"/>
      <c r="C1" s="62"/>
      <c r="D1" s="62"/>
      <c r="E1" s="62"/>
      <c r="G1" s="53" t="s">
        <v>10</v>
      </c>
      <c r="H1" s="53"/>
      <c r="I1" s="53"/>
      <c r="K1" s="28"/>
      <c r="L1" s="28"/>
    </row>
    <row r="2" spans="1:16" ht="36" customHeight="1" x14ac:dyDescent="0.25">
      <c r="A2" s="63"/>
      <c r="B2" s="63"/>
      <c r="C2" s="63"/>
      <c r="D2" s="63"/>
      <c r="E2" s="63"/>
      <c r="G2" s="53"/>
      <c r="H2" s="53"/>
      <c r="I2" s="53"/>
      <c r="K2" s="30"/>
      <c r="L2" s="30"/>
    </row>
    <row r="3" spans="1:16" x14ac:dyDescent="0.25">
      <c r="G3" s="53"/>
      <c r="H3" s="53"/>
      <c r="I3" s="53"/>
    </row>
    <row r="4" spans="1:16" x14ac:dyDescent="0.25">
      <c r="A4" s="50" t="s">
        <v>38</v>
      </c>
      <c r="B4" s="50"/>
      <c r="G4" s="53"/>
      <c r="H4" s="53"/>
      <c r="I4" s="53"/>
    </row>
    <row r="5" spans="1:16" ht="26.4" x14ac:dyDescent="0.25">
      <c r="A5" s="2" t="s">
        <v>0</v>
      </c>
      <c r="B5" s="2" t="s">
        <v>1</v>
      </c>
      <c r="C5" s="1" t="s">
        <v>3</v>
      </c>
      <c r="D5" s="1" t="s">
        <v>7</v>
      </c>
      <c r="E5" s="1" t="s">
        <v>8</v>
      </c>
      <c r="G5" s="56" t="s">
        <v>37</v>
      </c>
      <c r="H5" s="56"/>
      <c r="I5" s="56"/>
    </row>
    <row r="6" spans="1:16" x14ac:dyDescent="0.25">
      <c r="A6" s="14"/>
      <c r="B6" s="14"/>
      <c r="C6" s="11"/>
      <c r="D6" s="3">
        <f>ROUNDDOWN(DATEDIF(A6,B6,"d")/7,0)</f>
        <v>0</v>
      </c>
      <c r="E6" s="44"/>
      <c r="G6" s="56"/>
      <c r="H6" s="56"/>
      <c r="I6" s="56"/>
      <c r="J6" s="16"/>
      <c r="K6" s="31">
        <f>B6-(208*7)</f>
        <v>-1456</v>
      </c>
      <c r="L6" s="32"/>
    </row>
    <row r="7" spans="1:16" x14ac:dyDescent="0.25">
      <c r="A7" s="57" t="s">
        <v>40</v>
      </c>
      <c r="B7" s="58"/>
      <c r="C7" s="59"/>
      <c r="D7" s="60"/>
      <c r="E7" s="61"/>
      <c r="G7" s="56"/>
      <c r="H7" s="56"/>
      <c r="I7" s="56"/>
      <c r="J7" s="16"/>
      <c r="K7" s="31"/>
      <c r="L7" s="32"/>
    </row>
    <row r="8" spans="1:16" x14ac:dyDescent="0.25">
      <c r="A8" s="10">
        <f>K6</f>
        <v>-1456</v>
      </c>
      <c r="B8" s="10">
        <f>A6-1</f>
        <v>-1</v>
      </c>
      <c r="C8" s="11"/>
      <c r="D8" s="3" t="e">
        <f>ROUNDDOWN(DATEDIF(A8,B8,"d")/7,0)</f>
        <v>#NUM!</v>
      </c>
      <c r="E8" s="18"/>
      <c r="G8" s="56"/>
      <c r="H8" s="56"/>
      <c r="I8" s="56"/>
      <c r="J8" s="16"/>
    </row>
    <row r="9" spans="1:16" x14ac:dyDescent="0.25">
      <c r="A9" s="51" t="s">
        <v>2</v>
      </c>
      <c r="B9" s="52"/>
      <c r="C9" s="4">
        <f>C6+C8</f>
        <v>0</v>
      </c>
      <c r="D9" s="3" t="e">
        <f t="shared" ref="D9:E9" si="0">D6+D8</f>
        <v>#NUM!</v>
      </c>
      <c r="E9" s="3">
        <f t="shared" si="0"/>
        <v>0</v>
      </c>
      <c r="G9" s="56"/>
      <c r="H9" s="56"/>
      <c r="I9" s="56"/>
      <c r="J9" s="16"/>
      <c r="K9" s="33">
        <f>IF(E9&gt;=13,E9,0)</f>
        <v>0</v>
      </c>
      <c r="L9" s="33"/>
      <c r="M9" s="30"/>
      <c r="O9" s="34"/>
      <c r="P9" s="64"/>
    </row>
    <row r="11" spans="1:16" ht="110.4" customHeight="1" x14ac:dyDescent="0.25">
      <c r="A11" s="54" t="s">
        <v>41</v>
      </c>
      <c r="B11" s="55"/>
      <c r="C11" s="55"/>
      <c r="D11" s="6" t="e">
        <f>C9/E9*4.33</f>
        <v>#DIV/0!</v>
      </c>
      <c r="N11" s="35"/>
      <c r="O11" s="35"/>
      <c r="P11" s="65"/>
    </row>
    <row r="12" spans="1:16" ht="12.75" customHeight="1" x14ac:dyDescent="0.25">
      <c r="A12" s="7"/>
      <c r="B12" s="7"/>
      <c r="C12" s="7"/>
      <c r="D12" s="8"/>
      <c r="N12" s="35"/>
      <c r="O12" s="35"/>
      <c r="P12" s="65"/>
    </row>
    <row r="13" spans="1:16" ht="12.75" customHeight="1" x14ac:dyDescent="0.25">
      <c r="A13" s="7"/>
      <c r="B13" s="7"/>
      <c r="C13" s="7"/>
      <c r="D13" s="9" t="s">
        <v>5</v>
      </c>
      <c r="E13" s="19" t="s">
        <v>6</v>
      </c>
      <c r="N13" s="35"/>
      <c r="O13" s="35"/>
      <c r="P13" s="65"/>
    </row>
    <row r="14" spans="1:16" ht="17.25" customHeight="1" x14ac:dyDescent="0.25">
      <c r="A14" s="45" t="s">
        <v>4</v>
      </c>
      <c r="B14" s="45"/>
      <c r="C14" s="45"/>
      <c r="D14" s="12">
        <f>K9/2</f>
        <v>0</v>
      </c>
      <c r="E14" s="20">
        <f>IF(K14&lt;=24,K14,24)</f>
        <v>0</v>
      </c>
      <c r="F14" s="21"/>
      <c r="G14" s="45" t="s">
        <v>36</v>
      </c>
      <c r="H14" s="45"/>
      <c r="I14" s="22">
        <f>SUM(D16:D39)</f>
        <v>0</v>
      </c>
      <c r="K14" s="33">
        <f>D14/4</f>
        <v>0</v>
      </c>
      <c r="N14" s="35"/>
      <c r="O14" s="35"/>
      <c r="P14" s="65"/>
    </row>
    <row r="15" spans="1:16" ht="13.2" customHeight="1" x14ac:dyDescent="0.25">
      <c r="C15" s="5"/>
      <c r="K15" s="49" t="s">
        <v>9</v>
      </c>
      <c r="L15" s="49"/>
      <c r="N15" s="35"/>
      <c r="O15" s="35"/>
      <c r="P15" s="65"/>
    </row>
    <row r="16" spans="1:16" ht="13.95" customHeight="1" x14ac:dyDescent="0.25">
      <c r="A16" s="47" t="s">
        <v>11</v>
      </c>
      <c r="B16" s="47"/>
      <c r="C16" s="48"/>
      <c r="D16" s="15">
        <f>IF(F16="SI",O16,0)</f>
        <v>0</v>
      </c>
      <c r="E16" s="40">
        <v>1</v>
      </c>
      <c r="F16" s="41" t="str">
        <f t="shared" ref="F16:F18" si="1">IF(E16&lt;=$E$14,"SI","NO")</f>
        <v>NO</v>
      </c>
      <c r="G16" s="17"/>
      <c r="H16" s="23"/>
      <c r="I16" s="17"/>
      <c r="K16" s="36" t="e">
        <f>(1227.55*0.75)+((D11-1227.55)*0.25)</f>
        <v>#DIV/0!</v>
      </c>
      <c r="L16" s="36"/>
      <c r="N16" s="35"/>
      <c r="O16" s="37" t="e">
        <f>IF($K$16&gt;1335.4,1335.4,$K$16)</f>
        <v>#DIV/0!</v>
      </c>
      <c r="P16" s="65"/>
    </row>
    <row r="17" spans="1:15" x14ac:dyDescent="0.25">
      <c r="A17" s="45" t="s">
        <v>12</v>
      </c>
      <c r="B17" s="45"/>
      <c r="C17" s="46"/>
      <c r="D17" s="15">
        <f>IF(F17="SI",O16,0)</f>
        <v>0</v>
      </c>
      <c r="E17" s="40">
        <v>2</v>
      </c>
      <c r="F17" s="41" t="str">
        <f t="shared" si="1"/>
        <v>NO</v>
      </c>
      <c r="G17" s="17"/>
      <c r="H17" s="24"/>
      <c r="I17" s="17"/>
      <c r="L17" s="38"/>
      <c r="O17" s="37" t="e">
        <f>IF($K$16&gt;1335.4,1335.4,$K$16)</f>
        <v>#DIV/0!</v>
      </c>
    </row>
    <row r="18" spans="1:15" x14ac:dyDescent="0.25">
      <c r="A18" s="45" t="s">
        <v>13</v>
      </c>
      <c r="B18" s="45"/>
      <c r="C18" s="46"/>
      <c r="D18" s="15">
        <f>IF(F18="SI",O17,0)</f>
        <v>0</v>
      </c>
      <c r="E18" s="42">
        <v>3</v>
      </c>
      <c r="F18" s="41" t="str">
        <f t="shared" si="1"/>
        <v>NO</v>
      </c>
      <c r="H18" s="26"/>
      <c r="L18" s="39"/>
      <c r="O18" s="37" t="e">
        <f>IF($K$16&gt;1335.4,1335.4,$K$16)</f>
        <v>#DIV/0!</v>
      </c>
    </row>
    <row r="19" spans="1:15" x14ac:dyDescent="0.25">
      <c r="A19" s="45" t="s">
        <v>14</v>
      </c>
      <c r="B19" s="45"/>
      <c r="C19" s="46"/>
      <c r="D19" s="15">
        <f t="shared" ref="D19:D39" si="2">IF(F19="SI",O18-(O18*0.03),0)</f>
        <v>0</v>
      </c>
      <c r="E19" s="42">
        <v>4</v>
      </c>
      <c r="F19" s="41" t="str">
        <f>IF(E19&lt;=$E$14,"SI","NO")</f>
        <v>NO</v>
      </c>
      <c r="L19" s="39"/>
      <c r="O19" s="37" t="e">
        <f>O18-(O18*0.03)</f>
        <v>#DIV/0!</v>
      </c>
    </row>
    <row r="20" spans="1:15" x14ac:dyDescent="0.25">
      <c r="A20" s="45" t="s">
        <v>15</v>
      </c>
      <c r="B20" s="45"/>
      <c r="C20" s="46"/>
      <c r="D20" s="15">
        <f t="shared" si="2"/>
        <v>0</v>
      </c>
      <c r="E20" s="42">
        <v>5</v>
      </c>
      <c r="F20" s="41" t="str">
        <f t="shared" ref="F20:F39" si="3">IF(E20&lt;=$E$14,"SI","NO")</f>
        <v>NO</v>
      </c>
      <c r="O20" s="37" t="e">
        <f t="shared" ref="O20:O31" si="4">O19-(O19*0.03)</f>
        <v>#DIV/0!</v>
      </c>
    </row>
    <row r="21" spans="1:15" x14ac:dyDescent="0.25">
      <c r="A21" s="45" t="s">
        <v>16</v>
      </c>
      <c r="B21" s="45"/>
      <c r="C21" s="46"/>
      <c r="D21" s="15">
        <f t="shared" si="2"/>
        <v>0</v>
      </c>
      <c r="E21" s="42">
        <v>6</v>
      </c>
      <c r="F21" s="41" t="str">
        <f t="shared" si="3"/>
        <v>NO</v>
      </c>
      <c r="H21" s="25"/>
      <c r="O21" s="37" t="e">
        <f t="shared" si="4"/>
        <v>#DIV/0!</v>
      </c>
    </row>
    <row r="22" spans="1:15" x14ac:dyDescent="0.25">
      <c r="A22" s="45" t="s">
        <v>17</v>
      </c>
      <c r="B22" s="45"/>
      <c r="C22" s="46"/>
      <c r="D22" s="15">
        <f t="shared" si="2"/>
        <v>0</v>
      </c>
      <c r="E22" s="42">
        <v>7</v>
      </c>
      <c r="F22" s="41" t="str">
        <f t="shared" si="3"/>
        <v>NO</v>
      </c>
      <c r="H22" s="25"/>
      <c r="O22" s="37" t="e">
        <f t="shared" si="4"/>
        <v>#DIV/0!</v>
      </c>
    </row>
    <row r="23" spans="1:15" x14ac:dyDescent="0.25">
      <c r="A23" s="45" t="s">
        <v>18</v>
      </c>
      <c r="B23" s="45"/>
      <c r="C23" s="46"/>
      <c r="D23" s="15">
        <f t="shared" si="2"/>
        <v>0</v>
      </c>
      <c r="E23" s="40">
        <v>8</v>
      </c>
      <c r="F23" s="41" t="str">
        <f t="shared" si="3"/>
        <v>NO</v>
      </c>
      <c r="H23" s="27"/>
      <c r="O23" s="37" t="e">
        <f t="shared" si="4"/>
        <v>#DIV/0!</v>
      </c>
    </row>
    <row r="24" spans="1:15" x14ac:dyDescent="0.25">
      <c r="A24" s="45" t="s">
        <v>19</v>
      </c>
      <c r="B24" s="45"/>
      <c r="C24" s="46"/>
      <c r="D24" s="15">
        <f t="shared" si="2"/>
        <v>0</v>
      </c>
      <c r="E24" s="40">
        <v>9</v>
      </c>
      <c r="F24" s="41" t="str">
        <f t="shared" si="3"/>
        <v>NO</v>
      </c>
      <c r="O24" s="37" t="e">
        <f t="shared" si="4"/>
        <v>#DIV/0!</v>
      </c>
    </row>
    <row r="25" spans="1:15" x14ac:dyDescent="0.25">
      <c r="A25" s="45" t="s">
        <v>20</v>
      </c>
      <c r="B25" s="45"/>
      <c r="C25" s="46"/>
      <c r="D25" s="15">
        <f t="shared" si="2"/>
        <v>0</v>
      </c>
      <c r="E25" s="43">
        <v>10</v>
      </c>
      <c r="F25" s="41" t="str">
        <f t="shared" si="3"/>
        <v>NO</v>
      </c>
      <c r="O25" s="37" t="e">
        <f t="shared" si="4"/>
        <v>#DIV/0!</v>
      </c>
    </row>
    <row r="26" spans="1:15" x14ac:dyDescent="0.25">
      <c r="A26" s="45" t="s">
        <v>21</v>
      </c>
      <c r="B26" s="45"/>
      <c r="C26" s="46"/>
      <c r="D26" s="15">
        <f t="shared" si="2"/>
        <v>0</v>
      </c>
      <c r="E26" s="42">
        <v>11</v>
      </c>
      <c r="F26" s="41" t="str">
        <f t="shared" si="3"/>
        <v>NO</v>
      </c>
      <c r="O26" s="37" t="e">
        <f t="shared" si="4"/>
        <v>#DIV/0!</v>
      </c>
    </row>
    <row r="27" spans="1:15" x14ac:dyDescent="0.25">
      <c r="A27" s="45" t="s">
        <v>22</v>
      </c>
      <c r="B27" s="45"/>
      <c r="C27" s="46"/>
      <c r="D27" s="15">
        <f t="shared" si="2"/>
        <v>0</v>
      </c>
      <c r="E27" s="42">
        <v>12</v>
      </c>
      <c r="F27" s="41" t="str">
        <f t="shared" si="3"/>
        <v>NO</v>
      </c>
      <c r="O27" s="37" t="e">
        <f t="shared" si="4"/>
        <v>#DIV/0!</v>
      </c>
    </row>
    <row r="28" spans="1:15" x14ac:dyDescent="0.25">
      <c r="A28" s="45" t="s">
        <v>23</v>
      </c>
      <c r="B28" s="45"/>
      <c r="C28" s="46"/>
      <c r="D28" s="15">
        <f t="shared" si="2"/>
        <v>0</v>
      </c>
      <c r="E28" s="42">
        <v>13</v>
      </c>
      <c r="F28" s="41" t="str">
        <f t="shared" si="3"/>
        <v>NO</v>
      </c>
      <c r="O28" s="37" t="e">
        <f t="shared" si="4"/>
        <v>#DIV/0!</v>
      </c>
    </row>
    <row r="29" spans="1:15" x14ac:dyDescent="0.25">
      <c r="A29" s="45" t="s">
        <v>24</v>
      </c>
      <c r="B29" s="45"/>
      <c r="C29" s="46"/>
      <c r="D29" s="15">
        <f t="shared" si="2"/>
        <v>0</v>
      </c>
      <c r="E29" s="42">
        <v>14</v>
      </c>
      <c r="F29" s="41" t="str">
        <f t="shared" si="3"/>
        <v>NO</v>
      </c>
      <c r="O29" s="37" t="e">
        <f t="shared" si="4"/>
        <v>#DIV/0!</v>
      </c>
    </row>
    <row r="30" spans="1:15" x14ac:dyDescent="0.25">
      <c r="A30" s="45" t="s">
        <v>25</v>
      </c>
      <c r="B30" s="45"/>
      <c r="C30" s="46"/>
      <c r="D30" s="15">
        <f t="shared" si="2"/>
        <v>0</v>
      </c>
      <c r="E30" s="42">
        <v>15</v>
      </c>
      <c r="F30" s="41" t="str">
        <f t="shared" si="3"/>
        <v>NO</v>
      </c>
      <c r="O30" s="37" t="e">
        <f t="shared" si="4"/>
        <v>#DIV/0!</v>
      </c>
    </row>
    <row r="31" spans="1:15" x14ac:dyDescent="0.25">
      <c r="A31" s="45" t="s">
        <v>26</v>
      </c>
      <c r="B31" s="45"/>
      <c r="C31" s="46"/>
      <c r="D31" s="15">
        <f t="shared" si="2"/>
        <v>0</v>
      </c>
      <c r="E31" s="42">
        <v>16</v>
      </c>
      <c r="F31" s="41" t="str">
        <f t="shared" si="3"/>
        <v>NO</v>
      </c>
      <c r="O31" s="37" t="e">
        <f t="shared" si="4"/>
        <v>#DIV/0!</v>
      </c>
    </row>
    <row r="32" spans="1:15" x14ac:dyDescent="0.25">
      <c r="A32" s="45" t="s">
        <v>27</v>
      </c>
      <c r="B32" s="45"/>
      <c r="C32" s="46"/>
      <c r="D32" s="15">
        <f t="shared" si="2"/>
        <v>0</v>
      </c>
      <c r="E32" s="42">
        <v>17</v>
      </c>
      <c r="F32" s="41" t="str">
        <f t="shared" si="3"/>
        <v>NO</v>
      </c>
      <c r="O32" s="37" t="e">
        <f t="shared" ref="O32:O39" si="5">O31-(O31*0.03)</f>
        <v>#DIV/0!</v>
      </c>
    </row>
    <row r="33" spans="1:15" x14ac:dyDescent="0.25">
      <c r="A33" s="45" t="s">
        <v>28</v>
      </c>
      <c r="B33" s="45"/>
      <c r="C33" s="46"/>
      <c r="D33" s="15">
        <f t="shared" si="2"/>
        <v>0</v>
      </c>
      <c r="E33" s="42">
        <v>18</v>
      </c>
      <c r="F33" s="41" t="str">
        <f t="shared" si="3"/>
        <v>NO</v>
      </c>
      <c r="O33" s="37" t="e">
        <f t="shared" si="5"/>
        <v>#DIV/0!</v>
      </c>
    </row>
    <row r="34" spans="1:15" x14ac:dyDescent="0.25">
      <c r="A34" s="45" t="s">
        <v>29</v>
      </c>
      <c r="B34" s="45"/>
      <c r="C34" s="46"/>
      <c r="D34" s="15">
        <f t="shared" si="2"/>
        <v>0</v>
      </c>
      <c r="E34" s="42">
        <v>19</v>
      </c>
      <c r="F34" s="41" t="str">
        <f t="shared" si="3"/>
        <v>NO</v>
      </c>
      <c r="O34" s="37" t="e">
        <f t="shared" si="5"/>
        <v>#DIV/0!</v>
      </c>
    </row>
    <row r="35" spans="1:15" x14ac:dyDescent="0.25">
      <c r="A35" s="45" t="s">
        <v>30</v>
      </c>
      <c r="B35" s="45"/>
      <c r="C35" s="46"/>
      <c r="D35" s="15">
        <f t="shared" si="2"/>
        <v>0</v>
      </c>
      <c r="E35" s="42">
        <v>20</v>
      </c>
      <c r="F35" s="41" t="str">
        <f t="shared" si="3"/>
        <v>NO</v>
      </c>
      <c r="O35" s="37" t="e">
        <f t="shared" si="5"/>
        <v>#DIV/0!</v>
      </c>
    </row>
    <row r="36" spans="1:15" x14ac:dyDescent="0.25">
      <c r="A36" s="45" t="s">
        <v>31</v>
      </c>
      <c r="B36" s="45"/>
      <c r="C36" s="46"/>
      <c r="D36" s="15">
        <f t="shared" si="2"/>
        <v>0</v>
      </c>
      <c r="E36" s="42">
        <v>21</v>
      </c>
      <c r="F36" s="41" t="str">
        <f t="shared" si="3"/>
        <v>NO</v>
      </c>
      <c r="O36" s="37" t="e">
        <f t="shared" si="5"/>
        <v>#DIV/0!</v>
      </c>
    </row>
    <row r="37" spans="1:15" x14ac:dyDescent="0.25">
      <c r="A37" s="45" t="s">
        <v>32</v>
      </c>
      <c r="B37" s="45"/>
      <c r="C37" s="46"/>
      <c r="D37" s="15">
        <f t="shared" si="2"/>
        <v>0</v>
      </c>
      <c r="E37" s="42">
        <v>22</v>
      </c>
      <c r="F37" s="41" t="str">
        <f t="shared" si="3"/>
        <v>NO</v>
      </c>
      <c r="O37" s="37" t="e">
        <f t="shared" si="5"/>
        <v>#DIV/0!</v>
      </c>
    </row>
    <row r="38" spans="1:15" x14ac:dyDescent="0.25">
      <c r="A38" s="45" t="s">
        <v>33</v>
      </c>
      <c r="B38" s="45"/>
      <c r="C38" s="46"/>
      <c r="D38" s="15">
        <f t="shared" si="2"/>
        <v>0</v>
      </c>
      <c r="E38" s="42">
        <v>23</v>
      </c>
      <c r="F38" s="41" t="str">
        <f t="shared" si="3"/>
        <v>NO</v>
      </c>
      <c r="O38" s="37" t="e">
        <f t="shared" si="5"/>
        <v>#DIV/0!</v>
      </c>
    </row>
    <row r="39" spans="1:15" x14ac:dyDescent="0.25">
      <c r="A39" s="45" t="s">
        <v>34</v>
      </c>
      <c r="B39" s="45"/>
      <c r="C39" s="46"/>
      <c r="D39" s="15">
        <f t="shared" si="2"/>
        <v>0</v>
      </c>
      <c r="E39" s="42">
        <v>24</v>
      </c>
      <c r="F39" s="41" t="str">
        <f t="shared" si="3"/>
        <v>NO</v>
      </c>
      <c r="O39" s="37" t="e">
        <f t="shared" si="5"/>
        <v>#DIV/0!</v>
      </c>
    </row>
    <row r="40" spans="1:15" x14ac:dyDescent="0.25">
      <c r="E40" s="29"/>
      <c r="F40" s="29"/>
    </row>
    <row r="41" spans="1:15" x14ac:dyDescent="0.25">
      <c r="E41" s="29"/>
      <c r="F41" s="29"/>
    </row>
    <row r="42" spans="1:15" x14ac:dyDescent="0.25">
      <c r="E42" s="29"/>
      <c r="F42" s="29" t="s">
        <v>35</v>
      </c>
    </row>
  </sheetData>
  <sheetProtection algorithmName="SHA-512" hashValue="IbjaxTBujkTwnz9Ph5EJw6sysNGY9yZ5UVlKVD4nRI3q8ZxsuBkzze5KqwFAnajuxcZ1UGBWDxqBqaMXgbMWqg==" saltValue="jQHo/bfEO3d51rjlfbkcNw==" spinCount="100000" sheet="1" objects="1" scenarios="1"/>
  <mergeCells count="35">
    <mergeCell ref="K15:L15"/>
    <mergeCell ref="A4:B4"/>
    <mergeCell ref="A9:B9"/>
    <mergeCell ref="A21:C21"/>
    <mergeCell ref="G1:I4"/>
    <mergeCell ref="A11:C11"/>
    <mergeCell ref="G14:H14"/>
    <mergeCell ref="G5:I9"/>
    <mergeCell ref="A7:B7"/>
    <mergeCell ref="C7:E7"/>
    <mergeCell ref="A1:E2"/>
    <mergeCell ref="A22:C22"/>
    <mergeCell ref="A23:C23"/>
    <mergeCell ref="A24:C24"/>
    <mergeCell ref="A25:C25"/>
    <mergeCell ref="A14:C14"/>
    <mergeCell ref="A19:C19"/>
    <mergeCell ref="A20:C20"/>
    <mergeCell ref="A16:C16"/>
    <mergeCell ref="A17:C17"/>
    <mergeCell ref="A18:C18"/>
    <mergeCell ref="A30:C30"/>
    <mergeCell ref="A31:C31"/>
    <mergeCell ref="A32:C32"/>
    <mergeCell ref="A33:C33"/>
    <mergeCell ref="A26:C26"/>
    <mergeCell ref="A27:C27"/>
    <mergeCell ref="A28:C28"/>
    <mergeCell ref="A29:C29"/>
    <mergeCell ref="A38:C38"/>
    <mergeCell ref="A39:C39"/>
    <mergeCell ref="A34:C34"/>
    <mergeCell ref="A35:C35"/>
    <mergeCell ref="A36:C36"/>
    <mergeCell ref="A37:C37"/>
  </mergeCells>
  <phoneticPr fontId="3" type="noConversion"/>
  <hyperlinks>
    <hyperlink ref="A4:B4" r:id="rId1" location="preav" display="PREAVVISO" xr:uid="{00000000-0004-0000-0000-000000000000}"/>
  </hyperlinks>
  <pageMargins left="0.75" right="0.75" top="1" bottom="1" header="0.5" footer="0.5"/>
  <pageSetup paperSize="9" orientation="portrait" r:id="rId2"/>
  <headerFooter alignWithMargins="0"/>
  <ignoredErrors>
    <ignoredError sqref="D9 O16 K16 O36:O39 O19:O35 O17:O18" evalError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RSU IBM SEGRATE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IT20309</dc:creator>
  <cp:lastModifiedBy>Alfio Riboni</cp:lastModifiedBy>
  <dcterms:created xsi:type="dcterms:W3CDTF">2016-12-09T05:47:14Z</dcterms:created>
  <dcterms:modified xsi:type="dcterms:W3CDTF">2021-02-02T18:41:14Z</dcterms:modified>
</cp:coreProperties>
</file>